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. PLANIFICACION\2.4. PRESUPUESTO FISICO\2022\T4\"/>
    </mc:Choice>
  </mc:AlternateContent>
  <xr:revisionPtr revIDLastSave="0" documentId="13_ncr:1_{A14165B2-C32E-428D-AE69-302B3D61299F}" xr6:coauthVersionLast="47" xr6:coauthVersionMax="47" xr10:uidLastSave="{00000000-0000-0000-0000-000000000000}"/>
  <bookViews>
    <workbookView xWindow="28680" yWindow="-120" windowWidth="29040" windowHeight="15840" xr2:uid="{DC4D0130-BEE0-46FD-8541-0E09DBAD623B}"/>
  </bookViews>
  <sheets>
    <sheet name="T1" sheetId="6" r:id="rId1"/>
  </sheets>
  <definedNames>
    <definedName name="_xlnm.Print_Area" localSheetId="0">'T1'!$A$1:$K$43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6" l="1"/>
  <c r="I37" i="6"/>
  <c r="G37" i="6"/>
  <c r="F37" i="6"/>
  <c r="E37" i="6"/>
  <c r="D37" i="6"/>
  <c r="C37" i="6"/>
  <c r="B37" i="6"/>
  <c r="H36" i="6"/>
  <c r="K36" i="6" s="1"/>
  <c r="H35" i="6"/>
  <c r="K35" i="6" s="1"/>
  <c r="H34" i="6"/>
  <c r="K34" i="6" s="1"/>
  <c r="H33" i="6"/>
  <c r="H37" i="6" s="1"/>
  <c r="J28" i="6"/>
  <c r="H28" i="6"/>
  <c r="G28" i="6"/>
  <c r="F28" i="6"/>
  <c r="E28" i="6"/>
  <c r="D28" i="6"/>
  <c r="C28" i="6"/>
  <c r="B28" i="6"/>
  <c r="I27" i="6"/>
  <c r="K27" i="6" s="1"/>
  <c r="I26" i="6"/>
  <c r="K26" i="6" s="1"/>
  <c r="I25" i="6"/>
  <c r="K25" i="6" s="1"/>
  <c r="I24" i="6"/>
  <c r="J19" i="6"/>
  <c r="H19" i="6"/>
  <c r="G19" i="6"/>
  <c r="F19" i="6"/>
  <c r="E19" i="6"/>
  <c r="D19" i="6"/>
  <c r="C19" i="6"/>
  <c r="B19" i="6"/>
  <c r="I18" i="6"/>
  <c r="K18" i="6" s="1"/>
  <c r="I17" i="6"/>
  <c r="K17" i="6" s="1"/>
  <c r="I16" i="6"/>
  <c r="K16" i="6" s="1"/>
  <c r="I15" i="6"/>
  <c r="I19" i="6" s="1"/>
  <c r="K33" i="6" l="1"/>
  <c r="K37" i="6" s="1"/>
  <c r="I28" i="6"/>
  <c r="K24" i="6"/>
  <c r="K28" i="6" s="1"/>
  <c r="K15" i="6"/>
  <c r="K19" i="6" s="1"/>
  <c r="D10" i="6"/>
  <c r="K7" i="6"/>
  <c r="C10" i="6" l="1"/>
  <c r="E10" i="6"/>
  <c r="F10" i="6"/>
  <c r="G10" i="6"/>
  <c r="H10" i="6"/>
  <c r="I10" i="6"/>
  <c r="J10" i="6"/>
  <c r="B10" i="6"/>
  <c r="K9" i="6"/>
  <c r="K8" i="6"/>
  <c r="K6" i="6"/>
  <c r="K10" i="6" s="1"/>
</calcChain>
</file>

<file path=xl/sharedStrings.xml><?xml version="1.0" encoding="utf-8"?>
<sst xmlns="http://schemas.openxmlformats.org/spreadsheetml/2006/main" count="73" uniqueCount="22">
  <si>
    <t>Total</t>
  </si>
  <si>
    <t>Tipo de Gasto a Ejecutar 
T1
2023</t>
  </si>
  <si>
    <t>Productos</t>
  </si>
  <si>
    <t>PROYECCIONES DE GASTOS</t>
  </si>
  <si>
    <t>TOTAL ESTIMADO T1</t>
  </si>
  <si>
    <t xml:space="preserve">Nuevos Requerimientos de Compras </t>
  </si>
  <si>
    <t>Requerimientos de Compra pendientes de Pago del 2022</t>
  </si>
  <si>
    <t xml:space="preserve">Nuevas Formaciones/
Capacitaciones </t>
  </si>
  <si>
    <t>Formaciones y capacitaciones en ejecución con pagos periódicos o pendientes</t>
  </si>
  <si>
    <t>Viáticos y otros gastos de naturaleza administrativa</t>
  </si>
  <si>
    <t>Sueldos</t>
  </si>
  <si>
    <t>Subsidios Personal</t>
  </si>
  <si>
    <t>Contratos en Ejecución</t>
  </si>
  <si>
    <t>Producto 5</t>
  </si>
  <si>
    <t>Producto 6</t>
  </si>
  <si>
    <t>Producto 9</t>
  </si>
  <si>
    <t>Producto 8</t>
  </si>
  <si>
    <t>Tipo de Gasto a Ejecutar 
T2
2023</t>
  </si>
  <si>
    <t>Tipo de Gasto a Ejecutar 
T3
2023</t>
  </si>
  <si>
    <t>Tipo de Gasto a Ejecutar 
T4
2023</t>
  </si>
  <si>
    <t>Gastos Generales de Proética</t>
  </si>
  <si>
    <t>Proyección Indicativa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</si>
</sst>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theme="0" tint="-0.249977111117893"/>
      </bottom>
      <diagonal/>
    </border>
    <border>
      <left style="thin">
        <color indexed="64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44" fontId="0" fillId="7" borderId="8" xfId="1" applyFont="1" applyFill="1" applyBorder="1" applyAlignment="1">
      <alignment vertical="center"/>
    </xf>
    <xf numFmtId="44" fontId="3" fillId="8" borderId="9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6" borderId="10" xfId="0" applyFill="1" applyBorder="1" applyAlignment="1">
      <alignment horizontal="center" vertical="center"/>
    </xf>
    <xf numFmtId="44" fontId="0" fillId="2" borderId="8" xfId="1" applyFont="1" applyFill="1" applyBorder="1" applyAlignment="1">
      <alignment vertical="center"/>
    </xf>
    <xf numFmtId="44" fontId="3" fillId="2" borderId="11" xfId="0" applyNumberFormat="1" applyFont="1" applyFill="1" applyBorder="1" applyAlignment="1">
      <alignment vertical="center"/>
    </xf>
    <xf numFmtId="0" fontId="0" fillId="7" borderId="8" xfId="0" applyFill="1" applyBorder="1" applyAlignment="1">
      <alignment vertical="center"/>
    </xf>
    <xf numFmtId="44" fontId="3" fillId="8" borderId="11" xfId="0" applyNumberFormat="1" applyFont="1" applyFill="1" applyBorder="1" applyAlignment="1">
      <alignment vertical="center"/>
    </xf>
    <xf numFmtId="0" fontId="0" fillId="6" borderId="12" xfId="0" applyFill="1" applyBorder="1" applyAlignment="1">
      <alignment horizontal="center" vertical="center"/>
    </xf>
    <xf numFmtId="0" fontId="0" fillId="2" borderId="8" xfId="0" applyFill="1" applyBorder="1" applyAlignment="1">
      <alignment vertical="center"/>
    </xf>
    <xf numFmtId="44" fontId="3" fillId="2" borderId="13" xfId="0" applyNumberFormat="1" applyFont="1" applyFill="1" applyBorder="1" applyAlignment="1">
      <alignment vertical="center"/>
    </xf>
    <xf numFmtId="44" fontId="0" fillId="0" borderId="0" xfId="0" applyNumberFormat="1"/>
    <xf numFmtId="0" fontId="0" fillId="3" borderId="0" xfId="0" applyFill="1" applyAlignment="1">
      <alignment horizontal="center"/>
    </xf>
    <xf numFmtId="44" fontId="0" fillId="3" borderId="0" xfId="0" applyNumberFormat="1" applyFill="1"/>
    <xf numFmtId="44" fontId="3" fillId="3" borderId="0" xfId="0" applyNumberFormat="1" applyFont="1" applyFill="1"/>
    <xf numFmtId="44" fontId="3" fillId="3" borderId="0" xfId="1" applyFont="1" applyFill="1"/>
    <xf numFmtId="44" fontId="0" fillId="3" borderId="0" xfId="1" applyFont="1" applyFill="1"/>
    <xf numFmtId="0" fontId="0" fillId="0" borderId="0" xfId="0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3">
    <cellStyle name="Moneda" xfId="1" builtinId="4"/>
    <cellStyle name="Normal" xfId="0" builtinId="0"/>
    <cellStyle name="Normal 2" xfId="2" xr:uid="{604EC555-1FFA-4D05-A41A-08D4E94B6D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27DD8-BA17-439D-8C35-DA785A18A32C}">
  <sheetPr>
    <pageSetUpPr fitToPage="1"/>
  </sheetPr>
  <dimension ref="A1:K39"/>
  <sheetViews>
    <sheetView showGridLines="0" tabSelected="1" view="pageBreakPreview" zoomScale="60" zoomScaleNormal="100" workbookViewId="0">
      <selection activeCell="S5" sqref="S5"/>
    </sheetView>
  </sheetViews>
  <sheetFormatPr baseColWidth="10" defaultRowHeight="14.5" x14ac:dyDescent="0.35"/>
  <cols>
    <col min="1" max="1" width="23.26953125" style="1" customWidth="1"/>
    <col min="2" max="10" width="18.7265625" customWidth="1"/>
    <col min="11" max="11" width="23.1796875" customWidth="1"/>
  </cols>
  <sheetData>
    <row r="1" spans="1:11" ht="23.5" x14ac:dyDescent="0.55000000000000004">
      <c r="A1" s="31" t="s">
        <v>21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x14ac:dyDescent="0.3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57" customHeight="1" x14ac:dyDescent="0.35">
      <c r="B3" s="24" t="s">
        <v>1</v>
      </c>
      <c r="C3" s="25"/>
      <c r="D3" s="25"/>
      <c r="E3" s="25"/>
      <c r="F3" s="25"/>
      <c r="G3" s="25"/>
      <c r="H3" s="25"/>
      <c r="I3" s="25"/>
      <c r="J3" s="25"/>
    </row>
    <row r="4" spans="1:11" ht="32.25" customHeight="1" x14ac:dyDescent="0.35">
      <c r="A4" s="26" t="s">
        <v>2</v>
      </c>
      <c r="B4" s="28" t="s">
        <v>3</v>
      </c>
      <c r="C4" s="28"/>
      <c r="D4" s="28"/>
      <c r="E4" s="28"/>
      <c r="F4" s="28"/>
      <c r="G4" s="28"/>
      <c r="H4" s="28"/>
      <c r="I4" s="28"/>
      <c r="J4" s="28"/>
      <c r="K4" s="29" t="s">
        <v>4</v>
      </c>
    </row>
    <row r="5" spans="1:11" s="4" customFormat="1" ht="71.25" customHeight="1" thickBot="1" x14ac:dyDescent="0.4">
      <c r="A5" s="27"/>
      <c r="B5" s="2" t="s">
        <v>5</v>
      </c>
      <c r="C5" s="2" t="s">
        <v>6</v>
      </c>
      <c r="D5" s="2" t="s">
        <v>20</v>
      </c>
      <c r="E5" s="2" t="s">
        <v>7</v>
      </c>
      <c r="F5" s="2" t="s">
        <v>8</v>
      </c>
      <c r="G5" s="2" t="s">
        <v>9</v>
      </c>
      <c r="H5" s="3" t="s">
        <v>10</v>
      </c>
      <c r="I5" s="3" t="s">
        <v>11</v>
      </c>
      <c r="J5" s="2" t="s">
        <v>12</v>
      </c>
      <c r="K5" s="30"/>
    </row>
    <row r="6" spans="1:11" s="8" customFormat="1" ht="18" customHeight="1" x14ac:dyDescent="0.35">
      <c r="A6" s="5" t="s">
        <v>13</v>
      </c>
      <c r="B6" s="6">
        <v>75000</v>
      </c>
      <c r="C6" s="6">
        <v>99589.54</v>
      </c>
      <c r="D6" s="6"/>
      <c r="E6" s="6"/>
      <c r="F6" s="6"/>
      <c r="G6" s="6"/>
      <c r="H6" s="6">
        <v>8370375.5999999996</v>
      </c>
      <c r="I6" s="6">
        <v>1065000</v>
      </c>
      <c r="J6" s="6"/>
      <c r="K6" s="7">
        <f>SUM(B6:J6)</f>
        <v>9609965.1399999987</v>
      </c>
    </row>
    <row r="7" spans="1:11" s="8" customFormat="1" ht="18" customHeight="1" x14ac:dyDescent="0.35">
      <c r="A7" s="9" t="s">
        <v>14</v>
      </c>
      <c r="B7" s="10">
        <v>3245187</v>
      </c>
      <c r="C7" s="10">
        <v>797538.9</v>
      </c>
      <c r="D7" s="10">
        <v>2679764.6</v>
      </c>
      <c r="E7" s="10"/>
      <c r="F7" s="10"/>
      <c r="G7" s="10"/>
      <c r="H7" s="10">
        <v>16279117.350000001</v>
      </c>
      <c r="I7" s="10">
        <v>4000000</v>
      </c>
      <c r="J7" s="10"/>
      <c r="K7" s="11">
        <f>SUM(B7:J7)</f>
        <v>27001607.850000001</v>
      </c>
    </row>
    <row r="8" spans="1:11" s="8" customFormat="1" ht="18" customHeight="1" x14ac:dyDescent="0.35">
      <c r="A8" s="9" t="s">
        <v>15</v>
      </c>
      <c r="B8" s="6">
        <v>72812</v>
      </c>
      <c r="C8" s="6">
        <v>25249.99</v>
      </c>
      <c r="D8" s="6"/>
      <c r="E8" s="12"/>
      <c r="F8" s="6"/>
      <c r="G8" s="6"/>
      <c r="H8" s="6">
        <v>8813096.5500000007</v>
      </c>
      <c r="I8" s="6">
        <v>843728</v>
      </c>
      <c r="J8" s="12"/>
      <c r="K8" s="13">
        <f>SUM(B8:J8)</f>
        <v>9754886.540000001</v>
      </c>
    </row>
    <row r="9" spans="1:11" s="8" customFormat="1" ht="18" customHeight="1" thickBot="1" x14ac:dyDescent="0.4">
      <c r="A9" s="14" t="s">
        <v>16</v>
      </c>
      <c r="B9" s="10">
        <v>238000</v>
      </c>
      <c r="C9" s="10">
        <v>146320</v>
      </c>
      <c r="D9" s="10"/>
      <c r="E9" s="15"/>
      <c r="F9" s="15"/>
      <c r="G9" s="10"/>
      <c r="H9" s="10">
        <v>2939892.3</v>
      </c>
      <c r="I9" s="10">
        <v>880000</v>
      </c>
      <c r="J9" s="10"/>
      <c r="K9" s="16">
        <f>SUM(B9:J9)</f>
        <v>4204212.3</v>
      </c>
    </row>
    <row r="10" spans="1:11" x14ac:dyDescent="0.35">
      <c r="A10" s="18" t="s">
        <v>0</v>
      </c>
      <c r="B10" s="19">
        <f>SUM(B6:B9)</f>
        <v>3630999</v>
      </c>
      <c r="C10" s="19">
        <f t="shared" ref="C10:K10" si="0">SUM(C6:C9)</f>
        <v>1068698.4300000002</v>
      </c>
      <c r="D10" s="19">
        <f t="shared" si="0"/>
        <v>2679764.6</v>
      </c>
      <c r="E10" s="19">
        <f t="shared" si="0"/>
        <v>0</v>
      </c>
      <c r="F10" s="19">
        <f t="shared" si="0"/>
        <v>0</v>
      </c>
      <c r="G10" s="19">
        <f t="shared" si="0"/>
        <v>0</v>
      </c>
      <c r="H10" s="19">
        <f t="shared" si="0"/>
        <v>36402481.800000004</v>
      </c>
      <c r="I10" s="19">
        <f t="shared" si="0"/>
        <v>6788728</v>
      </c>
      <c r="J10" s="19">
        <f t="shared" si="0"/>
        <v>0</v>
      </c>
      <c r="K10" s="20">
        <f t="shared" si="0"/>
        <v>50570671.829999998</v>
      </c>
    </row>
    <row r="12" spans="1:11" ht="57.5" customHeight="1" x14ac:dyDescent="0.35">
      <c r="B12" s="24" t="s">
        <v>17</v>
      </c>
      <c r="C12" s="25"/>
      <c r="D12" s="25"/>
      <c r="E12" s="25"/>
      <c r="F12" s="25"/>
      <c r="G12" s="25"/>
      <c r="H12" s="25"/>
      <c r="I12" s="25"/>
      <c r="J12" s="25"/>
    </row>
    <row r="13" spans="1:11" ht="15.5" x14ac:dyDescent="0.35">
      <c r="A13" s="26" t="s">
        <v>2</v>
      </c>
      <c r="B13" s="28" t="s">
        <v>3</v>
      </c>
      <c r="C13" s="28"/>
      <c r="D13" s="28"/>
      <c r="E13" s="28"/>
      <c r="F13" s="28"/>
      <c r="G13" s="28"/>
      <c r="H13" s="28"/>
      <c r="I13" s="28"/>
      <c r="J13" s="28"/>
      <c r="K13" s="29" t="s">
        <v>4</v>
      </c>
    </row>
    <row r="14" spans="1:11" ht="73" thickBot="1" x14ac:dyDescent="0.4">
      <c r="A14" s="27"/>
      <c r="B14" s="2" t="s">
        <v>5</v>
      </c>
      <c r="C14" s="2" t="s">
        <v>6</v>
      </c>
      <c r="D14" s="2" t="s">
        <v>20</v>
      </c>
      <c r="E14" s="2" t="s">
        <v>7</v>
      </c>
      <c r="F14" s="2" t="s">
        <v>8</v>
      </c>
      <c r="G14" s="2" t="s">
        <v>9</v>
      </c>
      <c r="H14" s="3" t="s">
        <v>10</v>
      </c>
      <c r="I14" s="3" t="s">
        <v>11</v>
      </c>
      <c r="J14" s="2" t="s">
        <v>12</v>
      </c>
      <c r="K14" s="30"/>
    </row>
    <row r="15" spans="1:11" x14ac:dyDescent="0.35">
      <c r="A15" s="5" t="s">
        <v>13</v>
      </c>
      <c r="B15" s="6">
        <v>440219</v>
      </c>
      <c r="C15" s="6"/>
      <c r="D15" s="6"/>
      <c r="E15" s="6"/>
      <c r="F15" s="6"/>
      <c r="G15" s="6"/>
      <c r="H15" s="6">
        <v>8370375.5999999996</v>
      </c>
      <c r="I15" s="6">
        <f>(1065000/4)+2373000</f>
        <v>2639250</v>
      </c>
      <c r="J15" s="6"/>
      <c r="K15" s="7">
        <f>SUM(B15:J15)</f>
        <v>11449844.6</v>
      </c>
    </row>
    <row r="16" spans="1:11" x14ac:dyDescent="0.35">
      <c r="A16" s="9" t="s">
        <v>14</v>
      </c>
      <c r="B16" s="10">
        <v>3796610</v>
      </c>
      <c r="C16" s="10">
        <v>10888788.49</v>
      </c>
      <c r="D16" s="10">
        <v>2679764.6</v>
      </c>
      <c r="E16" s="10"/>
      <c r="F16" s="10"/>
      <c r="G16" s="10"/>
      <c r="H16" s="10">
        <v>16279117.350000001</v>
      </c>
      <c r="I16" s="6">
        <f>(4000000/4)+4857000</f>
        <v>5857000</v>
      </c>
      <c r="J16" s="10"/>
      <c r="K16" s="11">
        <f>SUM(B16:J16)</f>
        <v>39501280.439999998</v>
      </c>
    </row>
    <row r="17" spans="1:11" x14ac:dyDescent="0.35">
      <c r="A17" s="9" t="s">
        <v>15</v>
      </c>
      <c r="B17" s="6">
        <v>583786.65</v>
      </c>
      <c r="C17" s="6"/>
      <c r="D17" s="6"/>
      <c r="E17" s="12"/>
      <c r="F17" s="6"/>
      <c r="G17" s="6"/>
      <c r="H17" s="6">
        <v>8813096.5500000007</v>
      </c>
      <c r="I17" s="6">
        <f>(843728/4)+2536500</f>
        <v>2747432</v>
      </c>
      <c r="J17" s="12"/>
      <c r="K17" s="13">
        <f>SUM(B17:J17)</f>
        <v>12144315.200000001</v>
      </c>
    </row>
    <row r="18" spans="1:11" ht="15" thickBot="1" x14ac:dyDescent="0.4">
      <c r="A18" s="14" t="s">
        <v>16</v>
      </c>
      <c r="B18" s="10">
        <v>302596</v>
      </c>
      <c r="C18" s="10"/>
      <c r="D18" s="10"/>
      <c r="E18" s="15"/>
      <c r="F18" s="15"/>
      <c r="G18" s="10"/>
      <c r="H18" s="10">
        <v>2939892.3</v>
      </c>
      <c r="I18" s="6">
        <f>(880000/4)+852000</f>
        <v>1072000</v>
      </c>
      <c r="J18" s="10"/>
      <c r="K18" s="16">
        <f>SUM(B18:J18)</f>
        <v>4314488.3</v>
      </c>
    </row>
    <row r="19" spans="1:11" x14ac:dyDescent="0.35">
      <c r="A19" s="18" t="s">
        <v>0</v>
      </c>
      <c r="B19" s="22">
        <f>SUM(B15:B18)</f>
        <v>5123211.6500000004</v>
      </c>
      <c r="C19" s="22">
        <f>SUM(C15:C18)</f>
        <v>10888788.49</v>
      </c>
      <c r="D19" s="19">
        <f>SUM(D15:D18)</f>
        <v>2679764.6</v>
      </c>
      <c r="E19" s="22">
        <f>SUM(E15:E18)</f>
        <v>0</v>
      </c>
      <c r="F19" s="22">
        <f>SUM(F15:F18)</f>
        <v>0</v>
      </c>
      <c r="G19" s="22">
        <f>SUM(G15:G18)</f>
        <v>0</v>
      </c>
      <c r="H19" s="22">
        <f>SUM(H15:H18)</f>
        <v>36402481.800000004</v>
      </c>
      <c r="I19" s="22">
        <f>SUM(I15:I18)</f>
        <v>12315682</v>
      </c>
      <c r="J19" s="22">
        <f>SUM(J15:J18)</f>
        <v>0</v>
      </c>
      <c r="K19" s="21">
        <f>SUM(K15:K18)</f>
        <v>67409928.540000007</v>
      </c>
    </row>
    <row r="21" spans="1:11" ht="68.5" customHeight="1" x14ac:dyDescent="0.35">
      <c r="B21" s="24" t="s">
        <v>18</v>
      </c>
      <c r="C21" s="25"/>
      <c r="D21" s="25"/>
      <c r="E21" s="25"/>
      <c r="F21" s="25"/>
      <c r="G21" s="25"/>
      <c r="H21" s="25"/>
      <c r="I21" s="25"/>
      <c r="J21" s="25"/>
    </row>
    <row r="22" spans="1:11" ht="15.5" x14ac:dyDescent="0.35">
      <c r="A22" s="26" t="s">
        <v>2</v>
      </c>
      <c r="B22" s="28" t="s">
        <v>3</v>
      </c>
      <c r="C22" s="28"/>
      <c r="D22" s="28"/>
      <c r="E22" s="28"/>
      <c r="F22" s="28"/>
      <c r="G22" s="28"/>
      <c r="H22" s="28"/>
      <c r="I22" s="28"/>
      <c r="J22" s="28"/>
      <c r="K22" s="29" t="s">
        <v>4</v>
      </c>
    </row>
    <row r="23" spans="1:11" ht="73" thickBot="1" x14ac:dyDescent="0.4">
      <c r="A23" s="27"/>
      <c r="B23" s="2" t="s">
        <v>5</v>
      </c>
      <c r="C23" s="2" t="s">
        <v>6</v>
      </c>
      <c r="D23" s="2" t="s">
        <v>20</v>
      </c>
      <c r="E23" s="2" t="s">
        <v>7</v>
      </c>
      <c r="F23" s="2" t="s">
        <v>8</v>
      </c>
      <c r="G23" s="2" t="s">
        <v>9</v>
      </c>
      <c r="H23" s="3" t="s">
        <v>10</v>
      </c>
      <c r="I23" s="3" t="s">
        <v>11</v>
      </c>
      <c r="J23" s="2" t="s">
        <v>12</v>
      </c>
      <c r="K23" s="30"/>
    </row>
    <row r="24" spans="1:11" x14ac:dyDescent="0.35">
      <c r="A24" s="5" t="s">
        <v>13</v>
      </c>
      <c r="B24" s="6">
        <v>293479</v>
      </c>
      <c r="C24" s="6"/>
      <c r="D24" s="6"/>
      <c r="E24" s="6"/>
      <c r="F24" s="6"/>
      <c r="G24" s="6"/>
      <c r="H24" s="6">
        <v>8370375.5999999996</v>
      </c>
      <c r="I24" s="6">
        <f>1065000+1370000</f>
        <v>2435000</v>
      </c>
      <c r="J24" s="6"/>
      <c r="K24" s="7">
        <f>SUM(B24:J24)</f>
        <v>11098854.6</v>
      </c>
    </row>
    <row r="25" spans="1:11" x14ac:dyDescent="0.35">
      <c r="A25" s="9" t="s">
        <v>14</v>
      </c>
      <c r="B25" s="10">
        <v>2531073</v>
      </c>
      <c r="C25" s="10"/>
      <c r="D25" s="10">
        <v>2679764.6</v>
      </c>
      <c r="E25" s="10"/>
      <c r="F25" s="10"/>
      <c r="G25" s="10"/>
      <c r="H25" s="10">
        <v>16279117.350000001</v>
      </c>
      <c r="I25" s="10">
        <f>4000000+2000000</f>
        <v>6000000</v>
      </c>
      <c r="J25" s="10"/>
      <c r="K25" s="11">
        <f>SUM(B25:J25)</f>
        <v>27489954.950000003</v>
      </c>
    </row>
    <row r="26" spans="1:11" x14ac:dyDescent="0.35">
      <c r="A26" s="9" t="s">
        <v>15</v>
      </c>
      <c r="B26" s="6">
        <v>389191</v>
      </c>
      <c r="C26" s="6"/>
      <c r="D26" s="6"/>
      <c r="E26" s="12"/>
      <c r="F26" s="6"/>
      <c r="G26" s="6"/>
      <c r="H26" s="6">
        <v>8813096.5500000007</v>
      </c>
      <c r="I26" s="6">
        <f>843728+870000</f>
        <v>1713728</v>
      </c>
      <c r="J26" s="12"/>
      <c r="K26" s="13">
        <f>SUM(B26:J26)</f>
        <v>10916015.550000001</v>
      </c>
    </row>
    <row r="27" spans="1:11" ht="15" thickBot="1" x14ac:dyDescent="0.4">
      <c r="A27" s="14" t="s">
        <v>16</v>
      </c>
      <c r="B27" s="10">
        <v>461394</v>
      </c>
      <c r="C27" s="10"/>
      <c r="D27" s="10"/>
      <c r="E27" s="15"/>
      <c r="F27" s="15"/>
      <c r="G27" s="10"/>
      <c r="H27" s="10">
        <v>2939892.3</v>
      </c>
      <c r="I27" s="10">
        <f>880000+900000</f>
        <v>1780000</v>
      </c>
      <c r="J27" s="10"/>
      <c r="K27" s="16">
        <f>SUM(B27:J27)</f>
        <v>5181286.3</v>
      </c>
    </row>
    <row r="28" spans="1:11" x14ac:dyDescent="0.35">
      <c r="A28" s="18" t="s">
        <v>0</v>
      </c>
      <c r="B28" s="22">
        <f>SUM(B24:B27)</f>
        <v>3675137</v>
      </c>
      <c r="C28" s="22">
        <f t="shared" ref="C28:K28" si="1">SUM(C24:C27)</f>
        <v>0</v>
      </c>
      <c r="D28" s="19">
        <f t="shared" si="1"/>
        <v>2679764.6</v>
      </c>
      <c r="E28" s="22">
        <f t="shared" si="1"/>
        <v>0</v>
      </c>
      <c r="F28" s="22">
        <f t="shared" si="1"/>
        <v>0</v>
      </c>
      <c r="G28" s="22">
        <f t="shared" si="1"/>
        <v>0</v>
      </c>
      <c r="H28" s="22">
        <f t="shared" si="1"/>
        <v>36402481.800000004</v>
      </c>
      <c r="I28" s="22">
        <f t="shared" si="1"/>
        <v>11928728</v>
      </c>
      <c r="J28" s="22">
        <f t="shared" si="1"/>
        <v>0</v>
      </c>
      <c r="K28" s="21">
        <f t="shared" si="1"/>
        <v>54686111.400000006</v>
      </c>
    </row>
    <row r="29" spans="1:11" x14ac:dyDescent="0.3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1:11" ht="67" customHeight="1" x14ac:dyDescent="0.35">
      <c r="B30" s="24" t="s">
        <v>19</v>
      </c>
      <c r="C30" s="25"/>
      <c r="D30" s="25"/>
      <c r="E30" s="25"/>
      <c r="F30" s="25"/>
      <c r="G30" s="25"/>
      <c r="H30" s="25"/>
      <c r="I30" s="25"/>
      <c r="J30" s="25"/>
    </row>
    <row r="31" spans="1:11" ht="15.5" x14ac:dyDescent="0.35">
      <c r="A31" s="26" t="s">
        <v>2</v>
      </c>
      <c r="B31" s="28" t="s">
        <v>3</v>
      </c>
      <c r="C31" s="28"/>
      <c r="D31" s="28"/>
      <c r="E31" s="28"/>
      <c r="F31" s="28"/>
      <c r="G31" s="28"/>
      <c r="H31" s="28"/>
      <c r="I31" s="28"/>
      <c r="J31" s="28"/>
      <c r="K31" s="29" t="s">
        <v>4</v>
      </c>
    </row>
    <row r="32" spans="1:11" ht="73" thickBot="1" x14ac:dyDescent="0.4">
      <c r="A32" s="27"/>
      <c r="B32" s="2" t="s">
        <v>5</v>
      </c>
      <c r="C32" s="2" t="s">
        <v>6</v>
      </c>
      <c r="D32" s="2" t="s">
        <v>20</v>
      </c>
      <c r="E32" s="2" t="s">
        <v>7</v>
      </c>
      <c r="F32" s="2" t="s">
        <v>8</v>
      </c>
      <c r="G32" s="2" t="s">
        <v>9</v>
      </c>
      <c r="H32" s="3" t="s">
        <v>10</v>
      </c>
      <c r="I32" s="3" t="s">
        <v>11</v>
      </c>
      <c r="J32" s="2" t="s">
        <v>12</v>
      </c>
      <c r="K32" s="30"/>
    </row>
    <row r="33" spans="1:11" x14ac:dyDescent="0.35">
      <c r="A33" s="5" t="s">
        <v>13</v>
      </c>
      <c r="B33" s="6">
        <v>733698</v>
      </c>
      <c r="C33" s="6"/>
      <c r="D33" s="6"/>
      <c r="E33" s="6"/>
      <c r="F33" s="6"/>
      <c r="G33" s="6"/>
      <c r="H33" s="6">
        <f>8370375.6+10678500</f>
        <v>19048875.600000001</v>
      </c>
      <c r="I33" s="6">
        <v>1065000</v>
      </c>
      <c r="J33" s="6"/>
      <c r="K33" s="7">
        <f>SUM(B33:J33)</f>
        <v>20847573.600000001</v>
      </c>
    </row>
    <row r="34" spans="1:11" x14ac:dyDescent="0.35">
      <c r="A34" s="9" t="s">
        <v>14</v>
      </c>
      <c r="B34" s="10">
        <v>6327683</v>
      </c>
      <c r="C34" s="10"/>
      <c r="D34" s="10">
        <v>2679764.6</v>
      </c>
      <c r="E34" s="10"/>
      <c r="F34" s="10"/>
      <c r="G34" s="10"/>
      <c r="H34" s="10">
        <f>16279117.35+21856500</f>
        <v>38135617.350000001</v>
      </c>
      <c r="I34" s="10">
        <v>4000000</v>
      </c>
      <c r="J34" s="10"/>
      <c r="K34" s="11">
        <f>SUM(B34:J34)</f>
        <v>51143064.950000003</v>
      </c>
    </row>
    <row r="35" spans="1:11" x14ac:dyDescent="0.35">
      <c r="A35" s="9" t="s">
        <v>15</v>
      </c>
      <c r="B35" s="6">
        <v>972977.76</v>
      </c>
      <c r="C35" s="6"/>
      <c r="D35" s="6"/>
      <c r="E35" s="12"/>
      <c r="F35" s="6"/>
      <c r="G35" s="6"/>
      <c r="H35" s="6">
        <f>8813096.55+11414250</f>
        <v>20227346.550000001</v>
      </c>
      <c r="I35" s="6">
        <v>843728</v>
      </c>
      <c r="J35" s="12"/>
      <c r="K35" s="13">
        <f>SUM(B35:J35)</f>
        <v>22044052.310000002</v>
      </c>
    </row>
    <row r="36" spans="1:11" ht="15" thickBot="1" x14ac:dyDescent="0.4">
      <c r="A36" s="14" t="s">
        <v>16</v>
      </c>
      <c r="B36" s="10">
        <v>768990</v>
      </c>
      <c r="C36" s="10"/>
      <c r="D36" s="10"/>
      <c r="E36" s="15"/>
      <c r="F36" s="15"/>
      <c r="G36" s="10"/>
      <c r="H36" s="10">
        <f>2939892.3+3834000</f>
        <v>6773892.2999999998</v>
      </c>
      <c r="I36" s="10">
        <v>880000</v>
      </c>
      <c r="J36" s="10"/>
      <c r="K36" s="16">
        <f>SUM(B36:J36)</f>
        <v>8422882.3000000007</v>
      </c>
    </row>
    <row r="37" spans="1:11" x14ac:dyDescent="0.35">
      <c r="A37" s="18" t="s">
        <v>0</v>
      </c>
      <c r="B37" s="22">
        <f>SUM(B33:B36)</f>
        <v>8803348.7599999998</v>
      </c>
      <c r="C37" s="22">
        <f t="shared" ref="C37:K37" si="2">SUM(C33:C36)</f>
        <v>0</v>
      </c>
      <c r="D37" s="19">
        <f t="shared" si="2"/>
        <v>2679764.6</v>
      </c>
      <c r="E37" s="22">
        <f t="shared" si="2"/>
        <v>0</v>
      </c>
      <c r="F37" s="22">
        <f t="shared" si="2"/>
        <v>0</v>
      </c>
      <c r="G37" s="22">
        <f t="shared" si="2"/>
        <v>0</v>
      </c>
      <c r="H37" s="22">
        <f t="shared" si="2"/>
        <v>84185731.799999997</v>
      </c>
      <c r="I37" s="22">
        <f t="shared" si="2"/>
        <v>6788728</v>
      </c>
      <c r="J37" s="22">
        <f t="shared" si="2"/>
        <v>0</v>
      </c>
      <c r="K37" s="21">
        <f t="shared" si="2"/>
        <v>102457573.16000001</v>
      </c>
    </row>
    <row r="39" spans="1:11" x14ac:dyDescent="0.35">
      <c r="J39" s="17"/>
    </row>
  </sheetData>
  <mergeCells count="19">
    <mergeCell ref="A1:K1"/>
    <mergeCell ref="A29:K29"/>
    <mergeCell ref="B30:J30"/>
    <mergeCell ref="A31:A32"/>
    <mergeCell ref="B31:J31"/>
    <mergeCell ref="K31:K32"/>
    <mergeCell ref="B21:J21"/>
    <mergeCell ref="A22:A23"/>
    <mergeCell ref="B22:J22"/>
    <mergeCell ref="K22:K23"/>
    <mergeCell ref="B12:J12"/>
    <mergeCell ref="A13:A14"/>
    <mergeCell ref="B13:J13"/>
    <mergeCell ref="K13:K14"/>
    <mergeCell ref="A2:K2"/>
    <mergeCell ref="B3:J3"/>
    <mergeCell ref="A4:A5"/>
    <mergeCell ref="B4:J4"/>
    <mergeCell ref="K4:K5"/>
  </mergeCells>
  <pageMargins left="0.25" right="0.25" top="0.75" bottom="0.75" header="0.3" footer="0.3"/>
  <pageSetup scale="62" fitToHeight="0" orientation="landscape" r:id="rId1"/>
  <rowBreaks count="1" manualBreakCount="1">
    <brk id="2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T1</vt:lpstr>
      <vt:lpstr>'T1'!Área_de_impresión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Wandnerys Fuertes B.</dc:creator>
  <cp:lastModifiedBy>Nicole Elime Tejada</cp:lastModifiedBy>
  <cp:lastPrinted>2023-01-19T14:30:23Z</cp:lastPrinted>
  <dcterms:created xsi:type="dcterms:W3CDTF">2023-01-05T15:20:10Z</dcterms:created>
  <dcterms:modified xsi:type="dcterms:W3CDTF">2023-01-19T14:39:30Z</dcterms:modified>
</cp:coreProperties>
</file>